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5" windowWidth="10860" windowHeight="5130" activeTab="1"/>
  </bookViews>
  <sheets>
    <sheet name="Πίνακας 7" sheetId="1" r:id="rId1"/>
    <sheet name="Πινακάς 8" sheetId="2" r:id="rId2"/>
  </sheets>
  <definedNames>
    <definedName name="_xlnm.Print_Area" localSheetId="0">'Πίνακας 7'!$A$1:$U$31</definedName>
    <definedName name="_xlnm.Print_Area" localSheetId="1">'Πινακάς 8'!$A$1:$S$31</definedName>
  </definedNames>
  <calcPr fullCalcOnLoad="1"/>
</workbook>
</file>

<file path=xl/sharedStrings.xml><?xml version="1.0" encoding="utf-8"?>
<sst xmlns="http://schemas.openxmlformats.org/spreadsheetml/2006/main" count="112" uniqueCount="34">
  <si>
    <t>Σύνολο</t>
  </si>
  <si>
    <t>15-19</t>
  </si>
  <si>
    <t>20-24</t>
  </si>
  <si>
    <t>25-29</t>
  </si>
  <si>
    <t>30-39</t>
  </si>
  <si>
    <t>40-49</t>
  </si>
  <si>
    <t>50-59</t>
  </si>
  <si>
    <t>60-64</t>
  </si>
  <si>
    <t>65+</t>
  </si>
  <si>
    <t>Χωρίς μόρφωση</t>
  </si>
  <si>
    <t>Πρωτοβάθμια Εκπαίδ.</t>
  </si>
  <si>
    <t>Δευτεροβ. Γενική</t>
  </si>
  <si>
    <t>Δευτεροβ. Τεχνική</t>
  </si>
  <si>
    <t>Ανώτερη Εκπαίδευση</t>
  </si>
  <si>
    <t xml:space="preserve">ΣΥΝΟΛΟ </t>
  </si>
  <si>
    <t>Μέχρι 15 μέρες</t>
  </si>
  <si>
    <t>15 μέρες-3 μήνες</t>
  </si>
  <si>
    <t>3-  6 μήνες</t>
  </si>
  <si>
    <t>6-12 μήνες</t>
  </si>
  <si>
    <t>12+</t>
  </si>
  <si>
    <t>ΣΥΝΟΛΟ</t>
  </si>
  <si>
    <t>50-54</t>
  </si>
  <si>
    <t>55-59</t>
  </si>
  <si>
    <t>%</t>
  </si>
  <si>
    <t>Αρ.</t>
  </si>
  <si>
    <t>Απασχόληση</t>
  </si>
  <si>
    <t>% μεταβολή</t>
  </si>
  <si>
    <t>58R</t>
  </si>
  <si>
    <t>53R</t>
  </si>
  <si>
    <t>Τριτοβάθμια Εκπαίδ.</t>
  </si>
  <si>
    <t>Μεταβολή 2011-2012</t>
  </si>
  <si>
    <t>ΠΙΝΑΚΑΣ 7: ΕΓΓΕΓΡΑΜΜΕΝΗ ΑΝΕΡΓΙΑ ΚΑΤΑ ΗΛΙΚΙΑ ΚΑΙ ΔΙΑΡΚΕΙΑ ΚΑΤΑ ΤΟΝ ΜΑΙΟ ΤΟΥ 2012</t>
  </si>
  <si>
    <t>ΠΙΝΑΚΑΣ 8: ΕΓΓΕΓΡΑΜΜΕΝΗ ΑΝΕΡΓΙΑ ΚΑΤΑ ΗΛΙΚΙΑ ΚΑΙ ΜΟΡΦΩΤΙΚΟ ΕΠΙΠΕΔΟ ΚΑΤΑ ΤΟΝ ΜΑΙΟ ΤΟΥ 2012</t>
  </si>
  <si>
    <t>Μάιος 2011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</si>
</sst>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</numFmts>
  <fonts count="3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7.75"/>
      <color indexed="8"/>
      <name val="Arial"/>
      <family val="0"/>
    </font>
    <font>
      <sz val="10"/>
      <color indexed="8"/>
      <name val="Arial"/>
      <family val="0"/>
    </font>
    <font>
      <sz val="6.2"/>
      <color indexed="8"/>
      <name val="Arial"/>
      <family val="0"/>
    </font>
    <font>
      <sz val="8.25"/>
      <color indexed="8"/>
      <name val="Arial"/>
      <family val="0"/>
    </font>
    <font>
      <b/>
      <sz val="5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5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/>
    </xf>
    <xf numFmtId="3" fontId="1" fillId="0" borderId="14" xfId="0" applyNumberFormat="1" applyFont="1" applyBorder="1" applyAlignment="1">
      <alignment/>
    </xf>
    <xf numFmtId="9" fontId="1" fillId="0" borderId="14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0" fontId="1" fillId="0" borderId="15" xfId="0" applyFont="1" applyBorder="1" applyAlignment="1">
      <alignment/>
    </xf>
    <xf numFmtId="3" fontId="1" fillId="0" borderId="16" xfId="0" applyNumberFormat="1" applyFont="1" applyBorder="1" applyAlignment="1">
      <alignment/>
    </xf>
    <xf numFmtId="9" fontId="1" fillId="0" borderId="16" xfId="0" applyNumberFormat="1" applyFont="1" applyBorder="1" applyAlignment="1">
      <alignment/>
    </xf>
    <xf numFmtId="3" fontId="0" fillId="0" borderId="0" xfId="0" applyNumberFormat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9" fontId="1" fillId="0" borderId="18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9" fontId="0" fillId="0" borderId="14" xfId="0" applyNumberFormat="1" applyFont="1" applyBorder="1" applyAlignment="1">
      <alignment/>
    </xf>
    <xf numFmtId="9" fontId="0" fillId="0" borderId="16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192" fontId="1" fillId="0" borderId="13" xfId="0" applyNumberFormat="1" applyFont="1" applyBorder="1" applyAlignment="1">
      <alignment/>
    </xf>
    <xf numFmtId="0" fontId="1" fillId="0" borderId="20" xfId="0" applyFont="1" applyBorder="1" applyAlignment="1">
      <alignment/>
    </xf>
    <xf numFmtId="9" fontId="0" fillId="0" borderId="0" xfId="0" applyNumberFormat="1" applyAlignment="1">
      <alignment/>
    </xf>
    <xf numFmtId="0" fontId="1" fillId="0" borderId="20" xfId="0" applyFont="1" applyBorder="1" applyAlignment="1">
      <alignment horizontal="center"/>
    </xf>
    <xf numFmtId="3" fontId="1" fillId="24" borderId="19" xfId="0" applyNumberFormat="1" applyFont="1" applyFill="1" applyBorder="1" applyAlignment="1">
      <alignment/>
    </xf>
    <xf numFmtId="0" fontId="1" fillId="0" borderId="21" xfId="0" applyFont="1" applyBorder="1" applyAlignment="1">
      <alignment/>
    </xf>
    <xf numFmtId="9" fontId="1" fillId="0" borderId="22" xfId="0" applyNumberFormat="1" applyFont="1" applyBorder="1" applyAlignment="1">
      <alignment/>
    </xf>
    <xf numFmtId="0" fontId="1" fillId="0" borderId="23" xfId="0" applyFont="1" applyBorder="1" applyAlignment="1">
      <alignment/>
    </xf>
    <xf numFmtId="3" fontId="1" fillId="0" borderId="24" xfId="0" applyNumberFormat="1" applyFont="1" applyBorder="1" applyAlignment="1">
      <alignment/>
    </xf>
    <xf numFmtId="192" fontId="0" fillId="0" borderId="16" xfId="60" applyNumberFormat="1" applyFont="1" applyBorder="1" applyAlignment="1">
      <alignment/>
    </xf>
    <xf numFmtId="192" fontId="0" fillId="0" borderId="14" xfId="6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92" fontId="0" fillId="0" borderId="14" xfId="0" applyNumberFormat="1" applyFont="1" applyBorder="1" applyAlignment="1">
      <alignment/>
    </xf>
    <xf numFmtId="192" fontId="0" fillId="0" borderId="16" xfId="0" applyNumberFormat="1" applyFont="1" applyBorder="1" applyAlignment="1">
      <alignment/>
    </xf>
    <xf numFmtId="9" fontId="0" fillId="0" borderId="24" xfId="0" applyNumberFormat="1" applyFont="1" applyBorder="1" applyAlignment="1">
      <alignment/>
    </xf>
    <xf numFmtId="9" fontId="0" fillId="0" borderId="11" xfId="0" applyNumberFormat="1" applyFont="1" applyBorder="1" applyAlignment="1">
      <alignment/>
    </xf>
    <xf numFmtId="0" fontId="1" fillId="0" borderId="25" xfId="0" applyFont="1" applyBorder="1" applyAlignment="1">
      <alignment horizontal="center"/>
    </xf>
    <xf numFmtId="3" fontId="1" fillId="0" borderId="26" xfId="0" applyNumberFormat="1" applyFont="1" applyBorder="1" applyAlignment="1">
      <alignment/>
    </xf>
    <xf numFmtId="9" fontId="0" fillId="0" borderId="26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92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192" fontId="0" fillId="0" borderId="26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" fontId="1" fillId="0" borderId="27" xfId="0" applyNumberFormat="1" applyFont="1" applyBorder="1" applyAlignment="1">
      <alignment/>
    </xf>
    <xf numFmtId="3" fontId="1" fillId="0" borderId="19" xfId="0" applyNumberFormat="1" applyFont="1" applyFill="1" applyBorder="1" applyAlignment="1">
      <alignment/>
    </xf>
    <xf numFmtId="9" fontId="1" fillId="0" borderId="19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28" xfId="0" applyNumberFormat="1" applyFont="1" applyFill="1" applyBorder="1" applyAlignment="1">
      <alignment/>
    </xf>
    <xf numFmtId="9" fontId="1" fillId="0" borderId="20" xfId="60" applyFont="1" applyBorder="1" applyAlignment="1">
      <alignment/>
    </xf>
    <xf numFmtId="9" fontId="1" fillId="0" borderId="19" xfId="60" applyFont="1" applyFill="1" applyBorder="1" applyAlignment="1">
      <alignment/>
    </xf>
    <xf numFmtId="9" fontId="1" fillId="0" borderId="20" xfId="60" applyFont="1" applyFill="1" applyBorder="1" applyAlignment="1">
      <alignment/>
    </xf>
    <xf numFmtId="9" fontId="1" fillId="0" borderId="28" xfId="6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1" fillId="0" borderId="22" xfId="0" applyNumberFormat="1" applyFont="1" applyBorder="1" applyAlignment="1">
      <alignment/>
    </xf>
    <xf numFmtId="9" fontId="0" fillId="0" borderId="22" xfId="0" applyNumberFormat="1" applyFont="1" applyBorder="1" applyAlignment="1">
      <alignment/>
    </xf>
    <xf numFmtId="9" fontId="1" fillId="0" borderId="24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9" fontId="1" fillId="0" borderId="11" xfId="0" applyNumberFormat="1" applyFont="1" applyBorder="1" applyAlignment="1">
      <alignment/>
    </xf>
    <xf numFmtId="9" fontId="1" fillId="24" borderId="19" xfId="60" applyFont="1" applyFill="1" applyBorder="1" applyAlignment="1">
      <alignment/>
    </xf>
    <xf numFmtId="0" fontId="2" fillId="0" borderId="0" xfId="0" applyFont="1" applyAlignment="1">
      <alignment horizontal="left"/>
    </xf>
    <xf numFmtId="0" fontId="1" fillId="0" borderId="18" xfId="0" applyFont="1" applyBorder="1" applyAlignment="1">
      <alignment/>
    </xf>
    <xf numFmtId="9" fontId="0" fillId="0" borderId="29" xfId="0" applyNumberFormat="1" applyFont="1" applyBorder="1" applyAlignment="1">
      <alignment/>
    </xf>
    <xf numFmtId="9" fontId="0" fillId="0" borderId="26" xfId="60" applyFont="1" applyFill="1" applyBorder="1" applyAlignment="1">
      <alignment/>
    </xf>
    <xf numFmtId="9" fontId="0" fillId="0" borderId="15" xfId="0" applyNumberFormat="1" applyFont="1" applyBorder="1" applyAlignment="1">
      <alignment/>
    </xf>
    <xf numFmtId="9" fontId="0" fillId="0" borderId="16" xfId="60" applyFont="1" applyFill="1" applyBorder="1" applyAlignment="1">
      <alignment/>
    </xf>
    <xf numFmtId="9" fontId="0" fillId="0" borderId="18" xfId="0" applyNumberFormat="1" applyFont="1" applyBorder="1" applyAlignment="1">
      <alignment/>
    </xf>
    <xf numFmtId="9" fontId="0" fillId="0" borderId="14" xfId="60" applyFont="1" applyFill="1" applyBorder="1" applyAlignment="1">
      <alignment/>
    </xf>
    <xf numFmtId="9" fontId="0" fillId="0" borderId="24" xfId="60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9" fontId="0" fillId="0" borderId="3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" fillId="0" borderId="14" xfId="0" applyNumberFormat="1" applyFont="1" applyFill="1" applyBorder="1" applyAlignment="1">
      <alignment/>
    </xf>
    <xf numFmtId="9" fontId="1" fillId="0" borderId="14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9" fontId="1" fillId="0" borderId="1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9" fontId="1" fillId="0" borderId="14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4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34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Ποσοστιαία Κατανομή Εγγεγραμμένης Ανεργίας κατά διάρκεια και ηλικία κατά τον Μάιο του 2012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7425"/>
          <c:w val="0.81125"/>
          <c:h val="0.781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'Πίνακας 7'!$W$4</c:f>
              <c:strCache>
                <c:ptCount val="1"/>
                <c:pt idx="0">
                  <c:v>Μέχρι 15 μέρες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7'!$X$3:$AF$3</c:f>
              <c:strCache/>
            </c:strRef>
          </c:cat>
          <c:val>
            <c:numRef>
              <c:f>'Πίνακας 7'!$X$4:$AF$4</c:f>
              <c:numCache/>
            </c:numRef>
          </c:val>
        </c:ser>
        <c:ser>
          <c:idx val="1"/>
          <c:order val="1"/>
          <c:tx>
            <c:strRef>
              <c:f>'Πίνακας 7'!$W$5</c:f>
              <c:strCache>
                <c:ptCount val="1"/>
                <c:pt idx="0">
                  <c:v>15 μέρες-3 μήνες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7'!$X$3:$AF$3</c:f>
              <c:strCache/>
            </c:strRef>
          </c:cat>
          <c:val>
            <c:numRef>
              <c:f>'Πίνακας 7'!$X$5:$AF$5</c:f>
              <c:numCache/>
            </c:numRef>
          </c:val>
        </c:ser>
        <c:ser>
          <c:idx val="2"/>
          <c:order val="2"/>
          <c:tx>
            <c:strRef>
              <c:f>'Πίνακας 7'!$W$6</c:f>
              <c:strCache>
                <c:ptCount val="1"/>
                <c:pt idx="0">
                  <c:v>3-  6 μήνες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7'!$X$3:$AF$3</c:f>
              <c:strCache/>
            </c:strRef>
          </c:cat>
          <c:val>
            <c:numRef>
              <c:f>'Πίνακας 7'!$X$6:$AF$6</c:f>
              <c:numCache/>
            </c:numRef>
          </c:val>
        </c:ser>
        <c:ser>
          <c:idx val="3"/>
          <c:order val="3"/>
          <c:tx>
            <c:strRef>
              <c:f>'Πίνακας 7'!$W$7</c:f>
              <c:strCache>
                <c:ptCount val="1"/>
                <c:pt idx="0">
                  <c:v>6-12 μήνες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7'!$X$3:$AF$3</c:f>
              <c:strCache/>
            </c:strRef>
          </c:cat>
          <c:val>
            <c:numRef>
              <c:f>'Πίνακας 7'!$X$7:$AF$7</c:f>
              <c:numCache/>
            </c:numRef>
          </c:val>
        </c:ser>
        <c:ser>
          <c:idx val="4"/>
          <c:order val="4"/>
          <c:tx>
            <c:strRef>
              <c:f>'Πίνακας 7'!$W$8</c:f>
              <c:strCache>
                <c:ptCount val="1"/>
                <c:pt idx="0">
                  <c:v>12+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7'!$X$3:$AF$3</c:f>
              <c:strCache/>
            </c:strRef>
          </c:cat>
          <c:val>
            <c:numRef>
              <c:f>'Πίνακας 7'!$X$8:$AF$8</c:f>
              <c:numCache/>
            </c:numRef>
          </c:val>
        </c:ser>
        <c:overlap val="100"/>
        <c:axId val="52108929"/>
        <c:axId val="66327178"/>
      </c:barChart>
      <c:catAx>
        <c:axId val="52108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27178"/>
        <c:crosses val="autoZero"/>
        <c:auto val="1"/>
        <c:lblOffset val="100"/>
        <c:tickLblSkip val="1"/>
        <c:noMultiLvlLbl val="0"/>
      </c:catAx>
      <c:valAx>
        <c:axId val="663271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089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25"/>
          <c:y val="0.307"/>
          <c:w val="0.11525"/>
          <c:h val="0.3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Ποσοστιαία κατανομή εγγεγραμμένων ανέργων κατά Μορφωτικό Επίπεδο κατά τον Μάιο του 2011 και 2012
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9525"/>
          <c:w val="1"/>
          <c:h val="0.6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'Πινακάς 8'!$W$9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'Πινακάς 8'!$V$10:$V$14</c:f>
              <c:strCache/>
            </c:strRef>
          </c:cat>
          <c:val>
            <c:numRef>
              <c:f>'Πινακάς 8'!$W$10:$W$14</c:f>
              <c:numCache/>
            </c:numRef>
          </c:val>
        </c:ser>
        <c:ser>
          <c:idx val="1"/>
          <c:order val="1"/>
          <c:tx>
            <c:strRef>
              <c:f>'Πινακάς 8'!$X$9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    27%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    41%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  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   22%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'Πινακάς 8'!$V$10:$V$14</c:f>
              <c:strCache/>
            </c:strRef>
          </c:cat>
          <c:val>
            <c:numRef>
              <c:f>'Πινακάς 8'!$X$10:$X$14</c:f>
              <c:numCache/>
            </c:numRef>
          </c:val>
        </c:ser>
        <c:axId val="60073691"/>
        <c:axId val="3792308"/>
      </c:barChart>
      <c:catAx>
        <c:axId val="60073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2308"/>
        <c:crosses val="autoZero"/>
        <c:auto val="1"/>
        <c:lblOffset val="100"/>
        <c:tickLblSkip val="1"/>
        <c:noMultiLvlLbl val="0"/>
      </c:catAx>
      <c:valAx>
        <c:axId val="37923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73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"/>
          <c:y val="0.2"/>
          <c:w val="0.216"/>
          <c:h val="0.09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ηλικία κατά τον Μάιο του 2011 και 2012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273"/>
          <c:w val="0.988"/>
          <c:h val="0.72225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8'!$V$5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8'!$W$5:$AD$5</c:f>
              <c:numCache/>
            </c:numRef>
          </c:val>
          <c:smooth val="0"/>
        </c:ser>
        <c:ser>
          <c:idx val="1"/>
          <c:order val="1"/>
          <c:tx>
            <c:strRef>
              <c:f>'Πινακάς 8'!$V$6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1936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8'!$W$6:$AD$6</c:f>
              <c:numCache/>
            </c:numRef>
          </c:val>
          <c:smooth val="0"/>
        </c:ser>
        <c:marker val="1"/>
        <c:axId val="34130773"/>
        <c:axId val="38741502"/>
      </c:lineChart>
      <c:catAx>
        <c:axId val="34130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41502"/>
        <c:crosses val="autoZero"/>
        <c:auto val="1"/>
        <c:lblOffset val="100"/>
        <c:tickLblSkip val="1"/>
        <c:noMultiLvlLbl val="0"/>
      </c:catAx>
      <c:valAx>
        <c:axId val="387415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30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5"/>
          <c:y val="0.1615"/>
          <c:w val="0.2957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13</xdr:row>
      <xdr:rowOff>19050</xdr:rowOff>
    </xdr:from>
    <xdr:to>
      <xdr:col>17</xdr:col>
      <xdr:colOff>171450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38100" y="2171700"/>
        <a:ext cx="80962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15</xdr:row>
      <xdr:rowOff>9525</xdr:rowOff>
    </xdr:from>
    <xdr:to>
      <xdr:col>18</xdr:col>
      <xdr:colOff>390525</xdr:colOff>
      <xdr:row>30</xdr:row>
      <xdr:rowOff>57150</xdr:rowOff>
    </xdr:to>
    <xdr:graphicFrame>
      <xdr:nvGraphicFramePr>
        <xdr:cNvPr id="1" name="Chart 2"/>
        <xdr:cNvGraphicFramePr/>
      </xdr:nvGraphicFramePr>
      <xdr:xfrm>
        <a:off x="4572000" y="2562225"/>
        <a:ext cx="42767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15</xdr:row>
      <xdr:rowOff>19050</xdr:rowOff>
    </xdr:from>
    <xdr:to>
      <xdr:col>8</xdr:col>
      <xdr:colOff>209550</xdr:colOff>
      <xdr:row>30</xdr:row>
      <xdr:rowOff>57150</xdr:rowOff>
    </xdr:to>
    <xdr:graphicFrame>
      <xdr:nvGraphicFramePr>
        <xdr:cNvPr id="2" name="Chart 3"/>
        <xdr:cNvGraphicFramePr/>
      </xdr:nvGraphicFramePr>
      <xdr:xfrm>
        <a:off x="9525" y="2571750"/>
        <a:ext cx="456247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4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15.421875" style="1" customWidth="1"/>
    <col min="2" max="2" width="7.140625" style="0" customWidth="1"/>
    <col min="3" max="3" width="6.421875" style="0" customWidth="1"/>
    <col min="4" max="4" width="5.57421875" style="0" customWidth="1"/>
    <col min="5" max="5" width="6.140625" style="0" customWidth="1"/>
    <col min="6" max="6" width="6.00390625" style="0" customWidth="1"/>
    <col min="7" max="7" width="6.7109375" style="0" customWidth="1"/>
    <col min="8" max="9" width="6.28125" style="0" customWidth="1"/>
    <col min="10" max="10" width="6.00390625" style="0" customWidth="1"/>
    <col min="11" max="11" width="6.421875" style="0" customWidth="1"/>
    <col min="12" max="12" width="5.8515625" style="0" customWidth="1"/>
    <col min="13" max="13" width="6.28125" style="0" customWidth="1"/>
    <col min="14" max="14" width="7.7109375" style="0" customWidth="1"/>
    <col min="15" max="15" width="8.00390625" style="0" bestFit="1" customWidth="1"/>
    <col min="16" max="16" width="6.7109375" style="0" customWidth="1"/>
    <col min="17" max="17" width="6.421875" style="0" customWidth="1"/>
    <col min="18" max="18" width="5.8515625" style="0" customWidth="1"/>
    <col min="19" max="19" width="6.00390625" style="0" customWidth="1"/>
    <col min="20" max="20" width="7.28125" style="0" customWidth="1"/>
    <col min="21" max="21" width="6.28125" style="0" customWidth="1"/>
    <col min="22" max="22" width="5.421875" style="0" customWidth="1"/>
    <col min="23" max="23" width="18.7109375" style="0" customWidth="1"/>
  </cols>
  <sheetData>
    <row r="1" spans="1:21" ht="12.75">
      <c r="A1" s="116" t="s">
        <v>31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65"/>
      <c r="P1" s="65"/>
      <c r="Q1" s="65"/>
      <c r="R1" s="65"/>
      <c r="S1" s="65"/>
      <c r="T1" s="65"/>
      <c r="U1" s="65"/>
    </row>
    <row r="2" spans="2:21" ht="13.5" thickBot="1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32" ht="13.5" thickBot="1">
      <c r="A3" s="3"/>
      <c r="B3" s="114" t="s">
        <v>0</v>
      </c>
      <c r="C3" s="117"/>
      <c r="D3" s="114" t="s">
        <v>1</v>
      </c>
      <c r="E3" s="117"/>
      <c r="F3" s="114" t="s">
        <v>2</v>
      </c>
      <c r="G3" s="115"/>
      <c r="H3" s="114" t="s">
        <v>3</v>
      </c>
      <c r="I3" s="117"/>
      <c r="J3" s="114" t="s">
        <v>4</v>
      </c>
      <c r="K3" s="118"/>
      <c r="L3" s="114" t="s">
        <v>5</v>
      </c>
      <c r="M3" s="119"/>
      <c r="N3" s="114" t="s">
        <v>21</v>
      </c>
      <c r="O3" s="117"/>
      <c r="P3" s="114" t="s">
        <v>22</v>
      </c>
      <c r="Q3" s="118"/>
      <c r="R3" s="114" t="s">
        <v>7</v>
      </c>
      <c r="S3" s="117"/>
      <c r="T3" s="114" t="s">
        <v>8</v>
      </c>
      <c r="U3" s="117"/>
      <c r="V3" s="5"/>
      <c r="X3" s="3" t="s">
        <v>1</v>
      </c>
      <c r="Y3" s="3" t="s">
        <v>2</v>
      </c>
      <c r="Z3" s="3" t="s">
        <v>3</v>
      </c>
      <c r="AA3" s="3" t="s">
        <v>4</v>
      </c>
      <c r="AB3" s="3" t="s">
        <v>5</v>
      </c>
      <c r="AC3" s="3" t="s">
        <v>21</v>
      </c>
      <c r="AD3" s="3" t="s">
        <v>22</v>
      </c>
      <c r="AE3" s="3" t="s">
        <v>7</v>
      </c>
      <c r="AF3" s="3" t="s">
        <v>8</v>
      </c>
    </row>
    <row r="4" spans="1:32" ht="13.5" thickBot="1">
      <c r="A4" s="7"/>
      <c r="B4" s="24" t="s">
        <v>24</v>
      </c>
      <c r="C4" s="25" t="s">
        <v>23</v>
      </c>
      <c r="D4" s="24" t="s">
        <v>24</v>
      </c>
      <c r="E4" s="25" t="s">
        <v>23</v>
      </c>
      <c r="F4" s="24" t="s">
        <v>24</v>
      </c>
      <c r="G4" s="25" t="s">
        <v>23</v>
      </c>
      <c r="H4" s="24" t="s">
        <v>24</v>
      </c>
      <c r="I4" s="25" t="s">
        <v>23</v>
      </c>
      <c r="J4" s="24" t="s">
        <v>24</v>
      </c>
      <c r="K4" s="25" t="s">
        <v>23</v>
      </c>
      <c r="L4" s="24" t="s">
        <v>24</v>
      </c>
      <c r="M4" s="25" t="s">
        <v>23</v>
      </c>
      <c r="N4" s="24" t="s">
        <v>24</v>
      </c>
      <c r="O4" s="25" t="s">
        <v>23</v>
      </c>
      <c r="P4" s="24" t="s">
        <v>24</v>
      </c>
      <c r="Q4" s="25" t="s">
        <v>23</v>
      </c>
      <c r="R4" s="24" t="s">
        <v>24</v>
      </c>
      <c r="S4" s="25" t="s">
        <v>23</v>
      </c>
      <c r="T4" s="24" t="s">
        <v>24</v>
      </c>
      <c r="U4" s="24" t="s">
        <v>23</v>
      </c>
      <c r="V4" s="24"/>
      <c r="W4" s="22" t="s">
        <v>15</v>
      </c>
      <c r="X4" s="39">
        <f>E6</f>
        <v>0.0249933528316937</v>
      </c>
      <c r="Y4" s="39">
        <f>G6</f>
        <v>0.20845519808561552</v>
      </c>
      <c r="Z4" s="39">
        <f>I6</f>
        <v>0.19143844722148365</v>
      </c>
      <c r="AA4" s="39">
        <f>K6</f>
        <v>0.23078968359478863</v>
      </c>
      <c r="AB4" s="39">
        <f>M6</f>
        <v>0.16671098112204202</v>
      </c>
      <c r="AC4" s="39">
        <f>O6</f>
        <v>0.07551183195958522</v>
      </c>
      <c r="AD4" s="39">
        <f>Q6</f>
        <v>0.06115394841797394</v>
      </c>
      <c r="AE4" s="39">
        <f>S6</f>
        <v>0.03828768944429673</v>
      </c>
      <c r="AF4" s="39">
        <f>U6</f>
        <v>0.0026588673225206062</v>
      </c>
    </row>
    <row r="5" spans="1:32" ht="12.75">
      <c r="A5" s="24"/>
      <c r="B5" s="23"/>
      <c r="C5" s="49"/>
      <c r="D5" s="49"/>
      <c r="E5" s="50"/>
      <c r="F5" s="46"/>
      <c r="G5" s="50"/>
      <c r="H5" s="46"/>
      <c r="I5" s="50"/>
      <c r="J5" s="46"/>
      <c r="K5" s="50"/>
      <c r="L5" s="46"/>
      <c r="M5" s="50"/>
      <c r="N5" s="46"/>
      <c r="O5" s="50"/>
      <c r="P5" s="46"/>
      <c r="Q5" s="50"/>
      <c r="R5" s="46"/>
      <c r="S5" s="50"/>
      <c r="T5" s="49"/>
      <c r="U5" s="50"/>
      <c r="V5" s="50"/>
      <c r="W5" s="23" t="s">
        <v>16</v>
      </c>
      <c r="X5" s="39">
        <f>E7</f>
        <v>0.009271978021978022</v>
      </c>
      <c r="Y5" s="39">
        <f>G7</f>
        <v>0.125</v>
      </c>
      <c r="Z5" s="39">
        <f>I7</f>
        <v>0.1947973901098901</v>
      </c>
      <c r="AA5" s="39">
        <f>K7</f>
        <v>0.2405563186813187</v>
      </c>
      <c r="AB5" s="39">
        <f>M7</f>
        <v>0.19076236263736263</v>
      </c>
      <c r="AC5" s="39">
        <f>O7</f>
        <v>0.09598214285714286</v>
      </c>
      <c r="AD5" s="39">
        <f>Q7</f>
        <v>0.08164491758241758</v>
      </c>
      <c r="AE5" s="39">
        <f>S7</f>
        <v>0.059409340659340656</v>
      </c>
      <c r="AF5" s="39">
        <f>U7</f>
        <v>0.0025755494505494505</v>
      </c>
    </row>
    <row r="6" spans="1:32" ht="12.75">
      <c r="A6" s="22" t="s">
        <v>15</v>
      </c>
      <c r="B6" s="47">
        <f>D6+F6+H6+J6+L6+N6+P6+R6+T6</f>
        <v>3761</v>
      </c>
      <c r="C6" s="75">
        <f>E6+G6+I6+K6+M6+O6+Q6+S6+U6</f>
        <v>1</v>
      </c>
      <c r="D6" s="94">
        <v>94</v>
      </c>
      <c r="E6" s="48">
        <f>D6/B6</f>
        <v>0.0249933528316937</v>
      </c>
      <c r="F6" s="97">
        <v>784</v>
      </c>
      <c r="G6" s="48">
        <f>F6/B6</f>
        <v>0.20845519808561552</v>
      </c>
      <c r="H6" s="99">
        <v>720</v>
      </c>
      <c r="I6" s="48">
        <f>H6/B6</f>
        <v>0.19143844722148365</v>
      </c>
      <c r="J6" s="102">
        <v>868</v>
      </c>
      <c r="K6" s="76">
        <f>J6/B6</f>
        <v>0.23078968359478863</v>
      </c>
      <c r="L6" s="102">
        <v>627</v>
      </c>
      <c r="M6" s="48">
        <f>L6/B6</f>
        <v>0.16671098112204202</v>
      </c>
      <c r="N6" s="104">
        <v>284</v>
      </c>
      <c r="O6" s="48">
        <f>N6/B6</f>
        <v>0.07551183195958522</v>
      </c>
      <c r="P6" s="102">
        <v>230</v>
      </c>
      <c r="Q6" s="48">
        <f>P6/B6</f>
        <v>0.06115394841797394</v>
      </c>
      <c r="R6" s="97">
        <v>144</v>
      </c>
      <c r="S6" s="48">
        <f>R6/B6</f>
        <v>0.03828768944429673</v>
      </c>
      <c r="T6" s="97">
        <v>10</v>
      </c>
      <c r="U6" s="53">
        <f>T6/B6</f>
        <v>0.0026588673225206062</v>
      </c>
      <c r="V6" s="42"/>
      <c r="W6" s="22" t="s">
        <v>17</v>
      </c>
      <c r="X6" s="39">
        <f>E8</f>
        <v>0.0061773255813953485</v>
      </c>
      <c r="Y6" s="40">
        <f>G8</f>
        <v>0.0967781007751938</v>
      </c>
      <c r="Z6" s="39">
        <f>I8</f>
        <v>0.17005813953488372</v>
      </c>
      <c r="AA6" s="39">
        <f>K8</f>
        <v>0.24115794573643412</v>
      </c>
      <c r="AB6" s="40">
        <f>M8</f>
        <v>0.20700096899224807</v>
      </c>
      <c r="AC6" s="40">
        <f>O8</f>
        <v>0.10792151162790697</v>
      </c>
      <c r="AD6" s="40">
        <f>Q8</f>
        <v>0.09035852713178294</v>
      </c>
      <c r="AE6" s="40">
        <f>S8</f>
        <v>0.07764050387596899</v>
      </c>
      <c r="AF6" s="40">
        <f>U8</f>
        <v>0.0029069767441860465</v>
      </c>
    </row>
    <row r="7" spans="1:32" ht="12.75">
      <c r="A7" s="23" t="s">
        <v>16</v>
      </c>
      <c r="B7" s="13">
        <f>D7+F7+H7+J7+L7+N7+P7+R7+T7</f>
        <v>11648</v>
      </c>
      <c r="C7" s="77">
        <f aca="true" t="shared" si="0" ref="C7:C12">E7+G7+I7+K7+M7+O7+Q7+S7+U7</f>
        <v>1</v>
      </c>
      <c r="D7" s="95">
        <v>108</v>
      </c>
      <c r="E7" s="27">
        <f aca="true" t="shared" si="1" ref="E7:E12">D7/B7</f>
        <v>0.009271978021978022</v>
      </c>
      <c r="F7" s="98">
        <v>1456</v>
      </c>
      <c r="G7" s="27">
        <f aca="true" t="shared" si="2" ref="G7:G12">F7/B7</f>
        <v>0.125</v>
      </c>
      <c r="H7" s="100">
        <v>2269</v>
      </c>
      <c r="I7" s="27">
        <f aca="true" t="shared" si="3" ref="I7:I12">H7/B7</f>
        <v>0.1947973901098901</v>
      </c>
      <c r="J7" s="103">
        <v>2802</v>
      </c>
      <c r="K7" s="78">
        <f>J7/B7</f>
        <v>0.2405563186813187</v>
      </c>
      <c r="L7" s="103">
        <v>2222</v>
      </c>
      <c r="M7" s="27">
        <f>L7/B7</f>
        <v>0.19076236263736263</v>
      </c>
      <c r="N7" s="105">
        <v>1118</v>
      </c>
      <c r="O7" s="27">
        <f aca="true" t="shared" si="4" ref="O7:O12">N7/B7</f>
        <v>0.09598214285714286</v>
      </c>
      <c r="P7" s="103">
        <v>951</v>
      </c>
      <c r="Q7" s="27">
        <f aca="true" t="shared" si="5" ref="Q7:Q12">P7/B7</f>
        <v>0.08164491758241758</v>
      </c>
      <c r="R7" s="98">
        <v>692</v>
      </c>
      <c r="S7" s="27">
        <f aca="true" t="shared" si="6" ref="S7:S12">R7/B7</f>
        <v>0.059409340659340656</v>
      </c>
      <c r="T7" s="98">
        <v>30</v>
      </c>
      <c r="U7" s="43">
        <f aca="true" t="shared" si="7" ref="U7:U12">T7/B7</f>
        <v>0.0025755494505494505</v>
      </c>
      <c r="V7" s="43"/>
      <c r="W7" s="23" t="s">
        <v>18</v>
      </c>
      <c r="X7" s="39">
        <f>E9</f>
        <v>0.003685851998865892</v>
      </c>
      <c r="Y7" s="39">
        <f>G9</f>
        <v>0.0832151970513184</v>
      </c>
      <c r="Z7" s="39">
        <f>I9</f>
        <v>0.1373688687269634</v>
      </c>
      <c r="AA7" s="39">
        <f>K9</f>
        <v>0.2160476325489084</v>
      </c>
      <c r="AB7" s="39">
        <f>M9</f>
        <v>0.22100935639353558</v>
      </c>
      <c r="AC7" s="39">
        <f>O9</f>
        <v>0.12928834703714204</v>
      </c>
      <c r="AD7" s="39">
        <f>Q9</f>
        <v>0.11567904734902183</v>
      </c>
      <c r="AE7" s="39">
        <f>S9</f>
        <v>0.09030337397221434</v>
      </c>
      <c r="AF7" s="39">
        <f>U9</f>
        <v>0.003402324922030054</v>
      </c>
    </row>
    <row r="8" spans="1:32" ht="12.75">
      <c r="A8" s="22" t="s">
        <v>17</v>
      </c>
      <c r="B8" s="13">
        <f>D8+F8+H8+J8+L8+N8+P8+R8+T8</f>
        <v>8256</v>
      </c>
      <c r="C8" s="79">
        <f t="shared" si="0"/>
        <v>1</v>
      </c>
      <c r="D8" s="94">
        <v>51</v>
      </c>
      <c r="E8" s="27">
        <f t="shared" si="1"/>
        <v>0.0061773255813953485</v>
      </c>
      <c r="F8" s="97">
        <v>799</v>
      </c>
      <c r="G8" s="27">
        <f t="shared" si="2"/>
        <v>0.0967781007751938</v>
      </c>
      <c r="H8" s="101">
        <v>1404</v>
      </c>
      <c r="I8" s="27">
        <f t="shared" si="3"/>
        <v>0.17005813953488372</v>
      </c>
      <c r="J8" s="102">
        <v>1991</v>
      </c>
      <c r="K8" s="80">
        <f>J8/B8</f>
        <v>0.24115794573643412</v>
      </c>
      <c r="L8" s="102">
        <v>1709</v>
      </c>
      <c r="M8" s="27">
        <f>L8/B8</f>
        <v>0.20700096899224807</v>
      </c>
      <c r="N8" s="104">
        <v>891</v>
      </c>
      <c r="O8" s="27">
        <f t="shared" si="4"/>
        <v>0.10792151162790697</v>
      </c>
      <c r="P8" s="102">
        <v>746</v>
      </c>
      <c r="Q8" s="27">
        <f t="shared" si="5"/>
        <v>0.09035852713178294</v>
      </c>
      <c r="R8" s="97">
        <v>641</v>
      </c>
      <c r="S8" s="27">
        <f t="shared" si="6"/>
        <v>0.07764050387596899</v>
      </c>
      <c r="T8" s="97">
        <v>24</v>
      </c>
      <c r="U8" s="43">
        <f t="shared" si="7"/>
        <v>0.0029069767441860465</v>
      </c>
      <c r="V8" s="42"/>
      <c r="W8" s="22" t="s">
        <v>19</v>
      </c>
      <c r="X8" s="39">
        <f>E10</f>
        <v>0.0017426662794074934</v>
      </c>
      <c r="Y8" s="40">
        <f>G10</f>
        <v>0.05721754284054604</v>
      </c>
      <c r="Z8" s="39">
        <f>I10</f>
        <v>0.09787975602672089</v>
      </c>
      <c r="AA8" s="39">
        <f>K10</f>
        <v>0.20214928841126925</v>
      </c>
      <c r="AB8" s="40">
        <f>M10</f>
        <v>0.24832994481556783</v>
      </c>
      <c r="AC8" s="40">
        <f>O10</f>
        <v>0.1336044147545745</v>
      </c>
      <c r="AD8" s="40">
        <f>Q10</f>
        <v>0.1495788556491432</v>
      </c>
      <c r="AE8" s="40">
        <f>S10</f>
        <v>0.10368864362474586</v>
      </c>
      <c r="AF8" s="40">
        <f>U10</f>
        <v>0.005808887598024978</v>
      </c>
    </row>
    <row r="9" spans="1:32" ht="12.75">
      <c r="A9" s="23" t="s">
        <v>18</v>
      </c>
      <c r="B9" s="13">
        <f>D9+F9+H9+J9+L9+N9+P9+R9+T9</f>
        <v>7054</v>
      </c>
      <c r="C9" s="77">
        <f t="shared" si="0"/>
        <v>0.9999999999999999</v>
      </c>
      <c r="D9" s="95">
        <v>26</v>
      </c>
      <c r="E9" s="27">
        <f t="shared" si="1"/>
        <v>0.003685851998865892</v>
      </c>
      <c r="F9" s="98">
        <v>587</v>
      </c>
      <c r="G9" s="27">
        <f t="shared" si="2"/>
        <v>0.0832151970513184</v>
      </c>
      <c r="H9" s="100">
        <v>969</v>
      </c>
      <c r="I9" s="27">
        <f t="shared" si="3"/>
        <v>0.1373688687269634</v>
      </c>
      <c r="J9" s="103">
        <v>1524</v>
      </c>
      <c r="K9" s="78">
        <f>J9/B9</f>
        <v>0.2160476325489084</v>
      </c>
      <c r="L9" s="103">
        <v>1559</v>
      </c>
      <c r="M9" s="27">
        <f>L9/B9</f>
        <v>0.22100935639353558</v>
      </c>
      <c r="N9" s="105">
        <v>912</v>
      </c>
      <c r="O9" s="27">
        <f t="shared" si="4"/>
        <v>0.12928834703714204</v>
      </c>
      <c r="P9" s="103">
        <v>816</v>
      </c>
      <c r="Q9" s="27">
        <f t="shared" si="5"/>
        <v>0.11567904734902183</v>
      </c>
      <c r="R9" s="98">
        <v>637</v>
      </c>
      <c r="S9" s="27">
        <f t="shared" si="6"/>
        <v>0.09030337397221434</v>
      </c>
      <c r="T9" s="98">
        <v>24</v>
      </c>
      <c r="U9" s="43">
        <f t="shared" si="7"/>
        <v>0.003402324922030054</v>
      </c>
      <c r="V9" s="51"/>
      <c r="X9" s="4"/>
      <c r="Y9" s="4"/>
      <c r="Z9" s="4"/>
      <c r="AA9" s="4"/>
      <c r="AB9" s="4"/>
      <c r="AC9" s="4"/>
      <c r="AD9" s="4"/>
      <c r="AE9" s="4"/>
      <c r="AF9" s="4"/>
    </row>
    <row r="10" spans="1:32" ht="13.5" thickBot="1">
      <c r="A10" s="22" t="s">
        <v>19</v>
      </c>
      <c r="B10" s="38">
        <f>D10+F10+H10+J10+L10+N10+P10+R10+T10</f>
        <v>3443</v>
      </c>
      <c r="C10" s="79">
        <f>E10+G10+I10+K10+M10+O10+Q10+S10+U10</f>
        <v>1</v>
      </c>
      <c r="D10" s="94">
        <v>6</v>
      </c>
      <c r="E10" s="44">
        <f>D10/B10</f>
        <v>0.0017426662794074934</v>
      </c>
      <c r="F10" s="97">
        <v>197</v>
      </c>
      <c r="G10" s="44">
        <f t="shared" si="2"/>
        <v>0.05721754284054604</v>
      </c>
      <c r="H10" s="101">
        <v>337</v>
      </c>
      <c r="I10" s="44">
        <f t="shared" si="3"/>
        <v>0.09787975602672089</v>
      </c>
      <c r="J10" s="102">
        <v>696</v>
      </c>
      <c r="K10" s="81">
        <f>J10/B10</f>
        <v>0.20214928841126925</v>
      </c>
      <c r="L10" s="102">
        <v>855</v>
      </c>
      <c r="M10" s="44">
        <f>L10/B10</f>
        <v>0.24832994481556783</v>
      </c>
      <c r="N10" s="106">
        <v>460</v>
      </c>
      <c r="O10" s="44">
        <f t="shared" si="4"/>
        <v>0.1336044147545745</v>
      </c>
      <c r="P10" s="102">
        <v>515</v>
      </c>
      <c r="Q10" s="44">
        <f t="shared" si="5"/>
        <v>0.1495788556491432</v>
      </c>
      <c r="R10" s="97">
        <v>357</v>
      </c>
      <c r="S10" s="44">
        <f t="shared" si="6"/>
        <v>0.10368864362474586</v>
      </c>
      <c r="T10" s="97">
        <v>20</v>
      </c>
      <c r="U10" s="43">
        <f t="shared" si="7"/>
        <v>0.005808887598024978</v>
      </c>
      <c r="V10" s="51"/>
      <c r="X10" s="4"/>
      <c r="Y10" s="4"/>
      <c r="Z10" s="4"/>
      <c r="AA10" s="4"/>
      <c r="AB10" s="4"/>
      <c r="AC10" s="4"/>
      <c r="AD10" s="4"/>
      <c r="AE10" s="4"/>
      <c r="AF10" s="4"/>
    </row>
    <row r="11" spans="1:32" ht="12.75">
      <c r="A11" s="20"/>
      <c r="B11" s="9"/>
      <c r="C11" s="82"/>
      <c r="D11" s="83"/>
      <c r="E11" s="26"/>
      <c r="F11" s="84"/>
      <c r="G11" s="26"/>
      <c r="H11" s="85"/>
      <c r="I11" s="45"/>
      <c r="J11" s="83"/>
      <c r="K11" s="26"/>
      <c r="L11" s="86"/>
      <c r="M11" s="26"/>
      <c r="N11" s="87"/>
      <c r="O11" s="26"/>
      <c r="P11" s="84"/>
      <c r="Q11" s="26"/>
      <c r="R11" s="86"/>
      <c r="S11" s="26"/>
      <c r="T11" s="84"/>
      <c r="U11" s="42"/>
      <c r="V11" s="52"/>
      <c r="X11" s="4"/>
      <c r="Y11" s="4"/>
      <c r="Z11" s="4"/>
      <c r="AA11" s="4"/>
      <c r="AB11" s="4"/>
      <c r="AC11" s="4"/>
      <c r="AD11" s="4"/>
      <c r="AE11" s="4"/>
      <c r="AF11" s="4"/>
    </row>
    <row r="12" spans="1:22" ht="13.5" thickBot="1">
      <c r="A12" s="22" t="s">
        <v>20</v>
      </c>
      <c r="B12" s="9">
        <f>SUM(B6:B11)</f>
        <v>34162</v>
      </c>
      <c r="C12" s="19">
        <f t="shared" si="0"/>
        <v>1</v>
      </c>
      <c r="D12" s="17">
        <f>SUM(D6:D10)</f>
        <v>285</v>
      </c>
      <c r="E12" s="10">
        <f t="shared" si="1"/>
        <v>0.008342602892102336</v>
      </c>
      <c r="F12" s="17">
        <f>SUM(F6:F10)</f>
        <v>3823</v>
      </c>
      <c r="G12" s="10">
        <f t="shared" si="2"/>
        <v>0.11190796791756923</v>
      </c>
      <c r="H12" s="17">
        <f>SUM(H6:H10)</f>
        <v>5699</v>
      </c>
      <c r="I12" s="10">
        <f t="shared" si="3"/>
        <v>0.16682278555119723</v>
      </c>
      <c r="J12" s="17">
        <f>SUM(J6:J10)</f>
        <v>7881</v>
      </c>
      <c r="K12" s="10">
        <f>J12/B12</f>
        <v>0.2306949241847667</v>
      </c>
      <c r="L12" s="18">
        <f>SUM(L6:L10)</f>
        <v>6972</v>
      </c>
      <c r="M12" s="10">
        <f>L12/B12</f>
        <v>0.20408641180258766</v>
      </c>
      <c r="N12" s="18">
        <f>SUM(N6:N10)</f>
        <v>3665</v>
      </c>
      <c r="O12" s="10">
        <f t="shared" si="4"/>
        <v>0.1072829459633511</v>
      </c>
      <c r="P12" s="17">
        <f>SUM(P6:P10)</f>
        <v>3258</v>
      </c>
      <c r="Q12" s="10">
        <f t="shared" si="5"/>
        <v>0.09536912358761197</v>
      </c>
      <c r="R12" s="17">
        <f>SUM(R6:R10)</f>
        <v>2471</v>
      </c>
      <c r="S12" s="10">
        <f t="shared" si="6"/>
        <v>0.07233183068906973</v>
      </c>
      <c r="T12" s="28">
        <f>SUM(T6:T10)</f>
        <v>108</v>
      </c>
      <c r="U12" s="30">
        <f t="shared" si="7"/>
        <v>0.003161407411744043</v>
      </c>
      <c r="V12" s="11"/>
    </row>
    <row r="13" spans="1:22" ht="12.75">
      <c r="A13" s="21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8"/>
      <c r="U13" s="88"/>
      <c r="V13" s="15"/>
    </row>
    <row r="14" spans="1:32" s="4" customFormat="1" ht="12.75">
      <c r="A14" s="1"/>
      <c r="B14"/>
      <c r="C14"/>
      <c r="D14"/>
      <c r="E14"/>
      <c r="F14"/>
      <c r="G14"/>
      <c r="H14"/>
      <c r="I14"/>
      <c r="J14"/>
      <c r="K14"/>
      <c r="L14"/>
      <c r="M14"/>
      <c r="N14"/>
      <c r="O14" s="32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s="4" customFormat="1" ht="12.75">
      <c r="A15" s="1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s="4" customFormat="1" ht="12.75">
      <c r="A16" s="1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20" spans="21:22" ht="12.75">
      <c r="U20" s="15"/>
      <c r="V20" s="15"/>
    </row>
    <row r="24" spans="12:20" ht="12.75">
      <c r="L24" s="15"/>
      <c r="M24" s="15"/>
      <c r="N24" s="15"/>
      <c r="O24" s="15"/>
      <c r="P24" s="15"/>
      <c r="Q24" s="15"/>
      <c r="R24" s="15"/>
      <c r="S24" s="15"/>
      <c r="T24" s="15"/>
    </row>
    <row r="34" ht="15.75">
      <c r="G34" s="64" t="s">
        <v>27</v>
      </c>
    </row>
  </sheetData>
  <sheetProtection/>
  <mergeCells count="11">
    <mergeCell ref="T3:U3"/>
    <mergeCell ref="R3:S3"/>
    <mergeCell ref="B3:C3"/>
    <mergeCell ref="L3:M3"/>
    <mergeCell ref="N3:O3"/>
    <mergeCell ref="P3:Q3"/>
    <mergeCell ref="D3:E3"/>
    <mergeCell ref="F3:G3"/>
    <mergeCell ref="A1:N1"/>
    <mergeCell ref="H3:I3"/>
    <mergeCell ref="J3:K3"/>
  </mergeCells>
  <printOptions/>
  <pageMargins left="0.75" right="0.41" top="1" bottom="1" header="0.5" footer="0.5"/>
  <pageSetup horizontalDpi="300" verticalDpi="3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1"/>
  <sheetViews>
    <sheetView tabSelected="1" zoomScaleSheetLayoutView="100" zoomScalePageLayoutView="0" workbookViewId="0" topLeftCell="A1">
      <selection activeCell="A14" sqref="A14"/>
    </sheetView>
  </sheetViews>
  <sheetFormatPr defaultColWidth="9.140625" defaultRowHeight="12.75"/>
  <cols>
    <col min="1" max="1" width="21.421875" style="0" customWidth="1"/>
    <col min="2" max="2" width="7.140625" style="0" customWidth="1"/>
    <col min="3" max="19" width="6.140625" style="0" customWidth="1"/>
    <col min="22" max="22" width="20.00390625" style="0" customWidth="1"/>
    <col min="23" max="23" width="11.00390625" style="0" bestFit="1" customWidth="1"/>
  </cols>
  <sheetData>
    <row r="1" spans="1:19" ht="12.75">
      <c r="A1" s="116" t="s">
        <v>32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65"/>
      <c r="Q1" s="65"/>
      <c r="R1" s="65"/>
      <c r="S1" s="65"/>
    </row>
    <row r="2" spans="1:19" ht="13.5" thickBot="1">
      <c r="A2" s="1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 ht="13.5" thickBot="1">
      <c r="A3" s="2"/>
      <c r="B3" s="120" t="s">
        <v>0</v>
      </c>
      <c r="C3" s="121"/>
      <c r="D3" s="120" t="s">
        <v>1</v>
      </c>
      <c r="E3" s="122"/>
      <c r="F3" s="120" t="s">
        <v>2</v>
      </c>
      <c r="G3" s="121"/>
      <c r="H3" s="120" t="s">
        <v>3</v>
      </c>
      <c r="I3" s="122"/>
      <c r="J3" s="120" t="s">
        <v>4</v>
      </c>
      <c r="K3" s="122"/>
      <c r="L3" s="120" t="s">
        <v>5</v>
      </c>
      <c r="M3" s="121"/>
      <c r="N3" s="120" t="s">
        <v>6</v>
      </c>
      <c r="O3" s="122"/>
      <c r="P3" s="120" t="s">
        <v>7</v>
      </c>
      <c r="Q3" s="122"/>
      <c r="R3" s="120" t="s">
        <v>8</v>
      </c>
      <c r="S3" s="121"/>
    </row>
    <row r="4" spans="1:30" ht="13.5" thickBot="1">
      <c r="A4" s="6"/>
      <c r="B4" s="29" t="s">
        <v>24</v>
      </c>
      <c r="C4" s="29" t="s">
        <v>23</v>
      </c>
      <c r="D4" s="29" t="s">
        <v>24</v>
      </c>
      <c r="E4" s="29" t="s">
        <v>23</v>
      </c>
      <c r="F4" s="29" t="s">
        <v>24</v>
      </c>
      <c r="G4" s="29" t="s">
        <v>23</v>
      </c>
      <c r="H4" s="29" t="s">
        <v>24</v>
      </c>
      <c r="I4" s="29" t="s">
        <v>23</v>
      </c>
      <c r="J4" s="29" t="s">
        <v>24</v>
      </c>
      <c r="K4" s="29" t="s">
        <v>23</v>
      </c>
      <c r="L4" s="29" t="s">
        <v>24</v>
      </c>
      <c r="M4" s="29" t="s">
        <v>23</v>
      </c>
      <c r="N4" s="29" t="s">
        <v>24</v>
      </c>
      <c r="O4" s="29" t="s">
        <v>23</v>
      </c>
      <c r="P4" s="29" t="s">
        <v>24</v>
      </c>
      <c r="Q4" s="29" t="s">
        <v>23</v>
      </c>
      <c r="R4" s="29" t="s">
        <v>24</v>
      </c>
      <c r="S4" s="29" t="s">
        <v>23</v>
      </c>
      <c r="W4" s="33" t="s">
        <v>1</v>
      </c>
      <c r="X4" s="33" t="s">
        <v>2</v>
      </c>
      <c r="Y4" s="33" t="s">
        <v>3</v>
      </c>
      <c r="Z4" s="33" t="s">
        <v>4</v>
      </c>
      <c r="AA4" s="33" t="s">
        <v>5</v>
      </c>
      <c r="AB4" s="33" t="s">
        <v>6</v>
      </c>
      <c r="AC4" s="33" t="s">
        <v>7</v>
      </c>
      <c r="AD4" s="33" t="s">
        <v>8</v>
      </c>
    </row>
    <row r="5" spans="1:30" ht="13.5" thickBot="1">
      <c r="A5" s="35" t="s">
        <v>9</v>
      </c>
      <c r="B5" s="66">
        <f>SUM(D5+F5+H5+J5+L5+N5+P5+R5)</f>
        <v>157</v>
      </c>
      <c r="C5" s="36">
        <v>0.004604779931069552</v>
      </c>
      <c r="D5" s="108">
        <v>1</v>
      </c>
      <c r="E5" s="67">
        <v>0</v>
      </c>
      <c r="F5" s="109">
        <v>7</v>
      </c>
      <c r="G5" s="67">
        <v>0.0019852524106636414</v>
      </c>
      <c r="H5" s="109">
        <v>14</v>
      </c>
      <c r="I5" s="67">
        <v>0.002155529762891726</v>
      </c>
      <c r="J5" s="109">
        <v>41</v>
      </c>
      <c r="K5" s="67">
        <v>0.004660611854684513</v>
      </c>
      <c r="L5" s="109">
        <v>32</v>
      </c>
      <c r="M5" s="67">
        <v>0.005294596796090144</v>
      </c>
      <c r="N5" s="109">
        <v>42</v>
      </c>
      <c r="O5" s="67">
        <v>0.005826859045504994</v>
      </c>
      <c r="P5" s="109">
        <v>20</v>
      </c>
      <c r="Q5" s="67">
        <v>0.00858704137392662</v>
      </c>
      <c r="R5" s="109">
        <v>0</v>
      </c>
      <c r="S5" s="67">
        <v>0.008403361344537815</v>
      </c>
      <c r="V5">
        <v>2011</v>
      </c>
      <c r="W5" s="54">
        <f>D12</f>
        <v>277</v>
      </c>
      <c r="X5" s="55">
        <f>F12</f>
        <v>2942</v>
      </c>
      <c r="Y5" s="55">
        <f>H12</f>
        <v>4236</v>
      </c>
      <c r="Z5" s="55">
        <f>J12</f>
        <v>6283</v>
      </c>
      <c r="AA5" s="55">
        <f>L12</f>
        <v>5380</v>
      </c>
      <c r="AB5" s="55">
        <f>N12</f>
        <v>4968</v>
      </c>
      <c r="AC5" s="55">
        <f>P12</f>
        <v>1887</v>
      </c>
      <c r="AD5" s="55">
        <f>R12</f>
        <v>77</v>
      </c>
    </row>
    <row r="6" spans="1:30" ht="13.5" thickBot="1">
      <c r="A6" s="12" t="s">
        <v>10</v>
      </c>
      <c r="B6" s="66">
        <f>SUM(D6+F6+H6+J6+L6+N6+P6+R6)</f>
        <v>8641</v>
      </c>
      <c r="C6" s="14">
        <v>0.2600994406463642</v>
      </c>
      <c r="D6" s="95">
        <v>38</v>
      </c>
      <c r="E6" s="27">
        <v>0.15137614678899083</v>
      </c>
      <c r="F6" s="98">
        <v>336</v>
      </c>
      <c r="G6" s="27">
        <v>0.1020986954055587</v>
      </c>
      <c r="H6" s="98">
        <v>705</v>
      </c>
      <c r="I6" s="27">
        <v>0.12618139612004642</v>
      </c>
      <c r="J6" s="98">
        <v>1685</v>
      </c>
      <c r="K6" s="27">
        <v>0.2116395793499044</v>
      </c>
      <c r="L6" s="98">
        <v>1936</v>
      </c>
      <c r="M6" s="27">
        <v>0.2879446103719794</v>
      </c>
      <c r="N6" s="98">
        <v>2724</v>
      </c>
      <c r="O6" s="27">
        <v>0.3991398446170921</v>
      </c>
      <c r="P6" s="98">
        <v>1165</v>
      </c>
      <c r="Q6" s="27">
        <v>0.47540983606557374</v>
      </c>
      <c r="R6" s="98">
        <v>52</v>
      </c>
      <c r="S6" s="27">
        <v>0.5546218487394958</v>
      </c>
      <c r="V6">
        <v>2012</v>
      </c>
      <c r="W6" s="54">
        <f>D11</f>
        <v>285</v>
      </c>
      <c r="X6" s="55">
        <f>F11</f>
        <v>3823</v>
      </c>
      <c r="Y6" s="55">
        <f>H11</f>
        <v>5699</v>
      </c>
      <c r="Z6" s="55">
        <f>J11</f>
        <v>7881</v>
      </c>
      <c r="AA6" s="55">
        <f>L11</f>
        <v>6972</v>
      </c>
      <c r="AB6" s="55">
        <f>N11</f>
        <v>6923</v>
      </c>
      <c r="AC6" s="55">
        <f>P11</f>
        <v>2471</v>
      </c>
      <c r="AD6" s="55">
        <f>R11</f>
        <v>108</v>
      </c>
    </row>
    <row r="7" spans="1:19" ht="13.5" thickBot="1">
      <c r="A7" s="12" t="s">
        <v>11</v>
      </c>
      <c r="B7" s="66">
        <f>SUM(D7+F7+H7+J7+L7+N7+P7+R7)</f>
        <v>13738</v>
      </c>
      <c r="C7" s="14">
        <v>0.40892140798915194</v>
      </c>
      <c r="D7" s="95">
        <v>125</v>
      </c>
      <c r="E7" s="27">
        <v>0.591743119266055</v>
      </c>
      <c r="F7" s="98">
        <v>1444</v>
      </c>
      <c r="G7" s="27">
        <v>0.40811117413499715</v>
      </c>
      <c r="H7" s="98">
        <v>1861</v>
      </c>
      <c r="I7" s="27">
        <v>0.3254849941966506</v>
      </c>
      <c r="J7" s="98">
        <v>3254</v>
      </c>
      <c r="K7" s="27">
        <v>0.42877629063097517</v>
      </c>
      <c r="L7" s="98">
        <v>3370</v>
      </c>
      <c r="M7" s="27">
        <v>0.47787130057018734</v>
      </c>
      <c r="N7" s="98">
        <v>2797</v>
      </c>
      <c r="O7" s="27">
        <v>0.40718645948945614</v>
      </c>
      <c r="P7" s="98">
        <v>851</v>
      </c>
      <c r="Q7" s="27">
        <v>0.33879781420765026</v>
      </c>
      <c r="R7" s="98">
        <v>36</v>
      </c>
      <c r="S7" s="27">
        <v>0.2773109243697479</v>
      </c>
    </row>
    <row r="8" spans="1:19" ht="13.5" thickBot="1">
      <c r="A8" s="12" t="s">
        <v>12</v>
      </c>
      <c r="B8" s="66">
        <f>SUM(D8+F8+H8+J8+L8+N8+P8+R8)</f>
        <v>3519</v>
      </c>
      <c r="C8" s="14">
        <v>0.10613593988360924</v>
      </c>
      <c r="D8" s="95">
        <v>53</v>
      </c>
      <c r="E8" s="27">
        <v>0.24770642201834864</v>
      </c>
      <c r="F8" s="98">
        <v>617</v>
      </c>
      <c r="G8" s="27">
        <v>0.19171866137266025</v>
      </c>
      <c r="H8" s="98">
        <v>616</v>
      </c>
      <c r="I8" s="27">
        <v>0.10926877798043443</v>
      </c>
      <c r="J8" s="98">
        <v>832</v>
      </c>
      <c r="K8" s="27">
        <v>0.10683556405353728</v>
      </c>
      <c r="L8" s="98">
        <v>712</v>
      </c>
      <c r="M8" s="27">
        <v>0.10344827586206896</v>
      </c>
      <c r="N8" s="110">
        <v>566</v>
      </c>
      <c r="O8" s="27">
        <v>0.0804661487236404</v>
      </c>
      <c r="P8" s="98">
        <v>119</v>
      </c>
      <c r="Q8" s="27">
        <v>0.04996096799375488</v>
      </c>
      <c r="R8" s="98">
        <v>4</v>
      </c>
      <c r="S8" s="27">
        <v>0.03361344537815126</v>
      </c>
    </row>
    <row r="9" spans="1:24" ht="13.5" thickBot="1">
      <c r="A9" s="37" t="s">
        <v>29</v>
      </c>
      <c r="B9" s="66">
        <f>SUM(D9+F9+H9+J9+L9+N9+P9+R9)</f>
        <v>8107</v>
      </c>
      <c r="C9" s="68">
        <v>0.22023843154980507</v>
      </c>
      <c r="D9" s="111">
        <v>68</v>
      </c>
      <c r="E9" s="44">
        <v>0.009174311926605505</v>
      </c>
      <c r="F9" s="112">
        <f>374+1045</f>
        <v>1419</v>
      </c>
      <c r="G9" s="44">
        <v>0.29608621667612023</v>
      </c>
      <c r="H9" s="112">
        <f>506+1997</f>
        <v>2503</v>
      </c>
      <c r="I9" s="44">
        <v>0.4369093019399768</v>
      </c>
      <c r="J9" s="112">
        <f>729+1340</f>
        <v>2069</v>
      </c>
      <c r="K9" s="44">
        <v>0.24808795411089865</v>
      </c>
      <c r="L9" s="112">
        <f>459+463</f>
        <v>922</v>
      </c>
      <c r="M9" s="44">
        <v>0.12544121639967418</v>
      </c>
      <c r="N9" s="113">
        <f>373+421</f>
        <v>794</v>
      </c>
      <c r="O9" s="44">
        <v>0.10738068812430633</v>
      </c>
      <c r="P9" s="112">
        <f>125+191</f>
        <v>316</v>
      </c>
      <c r="Q9" s="44">
        <v>0.12724434035909446</v>
      </c>
      <c r="R9" s="112">
        <v>16</v>
      </c>
      <c r="S9" s="44">
        <v>0.12605042016806722</v>
      </c>
      <c r="W9">
        <v>2011</v>
      </c>
      <c r="X9">
        <v>2012</v>
      </c>
    </row>
    <row r="10" spans="1:25" ht="13.5" thickBot="1">
      <c r="A10" s="8"/>
      <c r="B10" s="69"/>
      <c r="C10" s="10"/>
      <c r="D10" s="70"/>
      <c r="E10" s="71"/>
      <c r="F10" s="16"/>
      <c r="G10" s="45"/>
      <c r="H10" s="16"/>
      <c r="I10" s="26"/>
      <c r="J10" s="16"/>
      <c r="K10" s="26"/>
      <c r="L10" s="102"/>
      <c r="M10" s="26"/>
      <c r="N10" s="15"/>
      <c r="O10" s="26"/>
      <c r="P10" s="102"/>
      <c r="Q10" s="26"/>
      <c r="R10" s="16"/>
      <c r="S10" s="26"/>
      <c r="V10" s="35" t="s">
        <v>9</v>
      </c>
      <c r="W10" s="71">
        <v>0.006126544839970423</v>
      </c>
      <c r="X10" s="36">
        <f>C5</f>
        <v>0.004604779931069552</v>
      </c>
      <c r="Y10" s="36"/>
    </row>
    <row r="11" spans="1:25" ht="13.5" thickBot="1">
      <c r="A11" s="31" t="s">
        <v>14</v>
      </c>
      <c r="B11" s="34">
        <f>SUM(B5:B10)</f>
        <v>34162</v>
      </c>
      <c r="C11" s="72">
        <v>1</v>
      </c>
      <c r="D11" s="34">
        <f>SUM(D5:D9)</f>
        <v>285</v>
      </c>
      <c r="E11" s="57">
        <v>1</v>
      </c>
      <c r="F11" s="34">
        <f>SUM(F5:F9)</f>
        <v>3823</v>
      </c>
      <c r="G11" s="57">
        <v>1</v>
      </c>
      <c r="H11" s="34">
        <f>SUM(H5:H9)</f>
        <v>5699</v>
      </c>
      <c r="I11" s="57">
        <v>1</v>
      </c>
      <c r="J11" s="34">
        <f>SUM(J5:J9)</f>
        <v>7881</v>
      </c>
      <c r="K11" s="57">
        <v>1</v>
      </c>
      <c r="L11" s="34">
        <f>SUM(L5:L9)</f>
        <v>6972</v>
      </c>
      <c r="M11" s="57">
        <v>1</v>
      </c>
      <c r="N11" s="34">
        <f>SUM(N5:N9)</f>
        <v>6923</v>
      </c>
      <c r="O11" s="57">
        <v>1</v>
      </c>
      <c r="P11" s="34">
        <f>SUM(P5:P9)</f>
        <v>2471</v>
      </c>
      <c r="Q11" s="57">
        <v>1</v>
      </c>
      <c r="R11" s="34">
        <f>SUM(R5:R9)</f>
        <v>108</v>
      </c>
      <c r="S11" s="57">
        <v>1</v>
      </c>
      <c r="V11" s="12" t="s">
        <v>10</v>
      </c>
      <c r="W11" s="10">
        <v>0.2836167740572515</v>
      </c>
      <c r="X11" s="36">
        <f>C6</f>
        <v>0.2600994406463642</v>
      </c>
      <c r="Y11" s="14"/>
    </row>
    <row r="12" spans="1:25" ht="13.5" thickBot="1">
      <c r="A12" s="74" t="s">
        <v>33</v>
      </c>
      <c r="B12" s="89">
        <f>D12+F12+H12+J12+L12+N12+P12+R12</f>
        <v>26050</v>
      </c>
      <c r="C12" s="90"/>
      <c r="D12" s="91">
        <v>277</v>
      </c>
      <c r="E12" s="90"/>
      <c r="F12" s="91">
        <v>2942</v>
      </c>
      <c r="G12" s="90"/>
      <c r="H12" s="92">
        <v>4236</v>
      </c>
      <c r="I12" s="90"/>
      <c r="J12" s="91">
        <v>6283</v>
      </c>
      <c r="K12" s="90"/>
      <c r="L12" s="91">
        <v>5380</v>
      </c>
      <c r="M12" s="90"/>
      <c r="N12" s="91">
        <v>4968</v>
      </c>
      <c r="O12" s="90"/>
      <c r="P12" s="91">
        <v>1887</v>
      </c>
      <c r="Q12" s="90"/>
      <c r="R12" s="89">
        <v>77</v>
      </c>
      <c r="S12" s="107"/>
      <c r="V12" s="12" t="s">
        <v>11</v>
      </c>
      <c r="W12" s="10">
        <v>0.4305482201330939</v>
      </c>
      <c r="X12" s="36">
        <f>C7</f>
        <v>0.40892140798915194</v>
      </c>
      <c r="Y12" s="14"/>
    </row>
    <row r="13" spans="1:24" ht="13.5" thickBot="1">
      <c r="A13" s="31" t="s">
        <v>30</v>
      </c>
      <c r="B13" s="56">
        <f>B11-B12</f>
        <v>8112</v>
      </c>
      <c r="C13" s="57"/>
      <c r="D13" s="58">
        <f>D11-D12</f>
        <v>8</v>
      </c>
      <c r="E13" s="57"/>
      <c r="F13" s="58">
        <f aca="true" t="shared" si="0" ref="F13:R13">F11-F12</f>
        <v>881</v>
      </c>
      <c r="G13" s="57"/>
      <c r="H13" s="59">
        <f t="shared" si="0"/>
        <v>1463</v>
      </c>
      <c r="I13" s="57"/>
      <c r="J13" s="58">
        <f t="shared" si="0"/>
        <v>1598</v>
      </c>
      <c r="K13" s="57"/>
      <c r="L13" s="58">
        <f t="shared" si="0"/>
        <v>1592</v>
      </c>
      <c r="M13" s="57"/>
      <c r="N13" s="58">
        <f t="shared" si="0"/>
        <v>1955</v>
      </c>
      <c r="O13" s="57"/>
      <c r="P13" s="58">
        <f t="shared" si="0"/>
        <v>584</v>
      </c>
      <c r="Q13" s="57"/>
      <c r="R13" s="56">
        <f t="shared" si="0"/>
        <v>31</v>
      </c>
      <c r="S13" s="57"/>
      <c r="V13" s="12" t="s">
        <v>12</v>
      </c>
      <c r="W13" s="10">
        <v>0.09622900602091476</v>
      </c>
      <c r="X13" s="36">
        <f>C8</f>
        <v>0.10613593988360924</v>
      </c>
    </row>
    <row r="14" spans="1:24" ht="13.5" thickBot="1">
      <c r="A14" s="60" t="s">
        <v>26</v>
      </c>
      <c r="B14" s="61">
        <f>B13/B12</f>
        <v>0.3114011516314779</v>
      </c>
      <c r="C14" s="61"/>
      <c r="D14" s="62">
        <f>D13/D12</f>
        <v>0.02888086642599278</v>
      </c>
      <c r="E14" s="61"/>
      <c r="F14" s="62">
        <f aca="true" t="shared" si="1" ref="F14:R14">F13/F12</f>
        <v>0.29945615227736233</v>
      </c>
      <c r="G14" s="61"/>
      <c r="H14" s="63">
        <f t="shared" si="1"/>
        <v>0.34537299338999056</v>
      </c>
      <c r="I14" s="61"/>
      <c r="J14" s="62">
        <f t="shared" si="1"/>
        <v>0.25433710011141175</v>
      </c>
      <c r="K14" s="61"/>
      <c r="L14" s="62">
        <f t="shared" si="1"/>
        <v>0.295910780669145</v>
      </c>
      <c r="M14" s="61"/>
      <c r="N14" s="62">
        <f t="shared" si="1"/>
        <v>0.39351851851851855</v>
      </c>
      <c r="O14" s="61"/>
      <c r="P14" s="62">
        <f t="shared" si="1"/>
        <v>0.30948595654478006</v>
      </c>
      <c r="Q14" s="61"/>
      <c r="R14" s="61">
        <f t="shared" si="1"/>
        <v>0.4025974025974026</v>
      </c>
      <c r="S14" s="61"/>
      <c r="V14" s="37" t="s">
        <v>13</v>
      </c>
      <c r="W14" s="96">
        <v>0.1834794549487694</v>
      </c>
      <c r="X14" s="36">
        <f>C9</f>
        <v>0.22023843154980507</v>
      </c>
    </row>
    <row r="15" spans="1:22" ht="12.7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93"/>
      <c r="V15" s="41" t="s">
        <v>25</v>
      </c>
    </row>
    <row r="16" spans="1:23" ht="12.75">
      <c r="A16" s="123"/>
      <c r="B16" s="123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V16" s="1">
        <v>2005</v>
      </c>
      <c r="W16" s="1">
        <v>2004</v>
      </c>
    </row>
    <row r="17" spans="1:26" ht="15.75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U17" s="1" t="s">
        <v>1</v>
      </c>
      <c r="V17">
        <v>3328</v>
      </c>
      <c r="W17">
        <v>4146</v>
      </c>
      <c r="Z17" s="64" t="s">
        <v>28</v>
      </c>
    </row>
    <row r="18" spans="1:23" ht="12.75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U18" s="1" t="s">
        <v>2</v>
      </c>
      <c r="V18">
        <v>30855</v>
      </c>
      <c r="W18">
        <v>29264</v>
      </c>
    </row>
    <row r="19" spans="1:23" ht="12.7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U19" s="1" t="s">
        <v>3</v>
      </c>
      <c r="V19">
        <v>46148</v>
      </c>
      <c r="W19">
        <v>44589</v>
      </c>
    </row>
    <row r="20" spans="1:23" ht="12.7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U20" s="1" t="s">
        <v>4</v>
      </c>
      <c r="V20">
        <v>92307</v>
      </c>
      <c r="W20">
        <v>90260</v>
      </c>
    </row>
    <row r="21" spans="1:23" ht="12.7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U21" s="1" t="s">
        <v>5</v>
      </c>
      <c r="V21">
        <v>90893</v>
      </c>
      <c r="W21">
        <v>87809</v>
      </c>
    </row>
    <row r="22" spans="1:23" ht="12.7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U22" s="1" t="s">
        <v>6</v>
      </c>
      <c r="V22">
        <v>61358</v>
      </c>
      <c r="W22">
        <v>59441</v>
      </c>
    </row>
    <row r="23" spans="1:23" ht="12.7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U23" s="1" t="s">
        <v>7</v>
      </c>
      <c r="V23">
        <v>13124</v>
      </c>
      <c r="W23">
        <v>13129</v>
      </c>
    </row>
    <row r="24" spans="1:23" ht="12.7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U24" s="1" t="s">
        <v>8</v>
      </c>
      <c r="V24">
        <v>10018</v>
      </c>
      <c r="W24">
        <v>9363</v>
      </c>
    </row>
    <row r="25" spans="1:23" ht="12.7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V25">
        <f>SUM(V17:V24)</f>
        <v>348031</v>
      </c>
      <c r="W25">
        <f>SUM(W17:W24)</f>
        <v>338001</v>
      </c>
    </row>
    <row r="26" spans="1:19" ht="12.7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</row>
    <row r="27" spans="1:19" ht="12.7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</row>
    <row r="28" spans="1:19" ht="12.7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</row>
    <row r="29" spans="1:19" ht="12.7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</row>
    <row r="30" spans="1:19" ht="12.7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</row>
    <row r="31" spans="1:19" ht="12.7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</row>
  </sheetData>
  <sheetProtection/>
  <mergeCells count="11">
    <mergeCell ref="A1:O1"/>
    <mergeCell ref="A16:B16"/>
    <mergeCell ref="H3:I3"/>
    <mergeCell ref="B3:C3"/>
    <mergeCell ref="D3:E3"/>
    <mergeCell ref="F3:G3"/>
    <mergeCell ref="R3:S3"/>
    <mergeCell ref="P3:Q3"/>
    <mergeCell ref="N3:O3"/>
    <mergeCell ref="J3:K3"/>
    <mergeCell ref="L3:M3"/>
  </mergeCells>
  <printOptions/>
  <pageMargins left="0.75" right="0.27" top="0.57" bottom="0.42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MOF</cp:lastModifiedBy>
  <cp:lastPrinted>2012-06-05T10:03:33Z</cp:lastPrinted>
  <dcterms:created xsi:type="dcterms:W3CDTF">2003-11-05T09:55:20Z</dcterms:created>
  <dcterms:modified xsi:type="dcterms:W3CDTF">2012-06-05T10:13:44Z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